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<sst xmlns="http://schemas.openxmlformats.org/spreadsheetml/2006/main" count="41" uniqueCount="35">
  <si>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Proposta Inicial/2011</t>
  </si>
  <si>
    <t>Preço Mensal</t>
  </si>
  <si>
    <t>Preço Unitário</t>
  </si>
  <si>
    <t>Encarregado Área Interna</t>
  </si>
  <si>
    <t>Servente Área Interna</t>
  </si>
  <si>
    <t>Encarregado Área Externa</t>
  </si>
  <si>
    <t>Encarregado Médico-Hosp</t>
  </si>
  <si>
    <t>Encarregado Esquadrias Externas</t>
  </si>
  <si>
    <t>Encarregado Fachada Envid</t>
  </si>
  <si>
    <t>Servente Área Externa</t>
  </si>
  <si>
    <t>Servente Área Médico-Hosp</t>
  </si>
  <si>
    <t>Servente Esquadrias Externas</t>
  </si>
  <si>
    <t>Servente Fachada Envid</t>
  </si>
  <si>
    <t>Jardineiro</t>
  </si>
  <si>
    <t>Auxiliar de Jardinagem</t>
  </si>
  <si>
    <t>m²</t>
  </si>
  <si>
    <t>Total</t>
  </si>
  <si>
    <t>Àrea(m²)</t>
  </si>
  <si>
    <t>Prod (m²)</t>
  </si>
  <si>
    <t>(A) - Serviços de Limpeza</t>
  </si>
  <si>
    <t>(B) - Serviços de Jardinagem</t>
  </si>
  <si>
    <t>(C) - Serviços de Desins/Desrat</t>
  </si>
  <si>
    <t>(D) - Serviços de Hig de Res Água</t>
  </si>
  <si>
    <t>Preço (mensal) A+B+C+D</t>
  </si>
  <si>
    <t>Total (global) 12 meses</t>
  </si>
  <si>
    <t>Gerência de Controle de Contratos e Convênios - GECON</t>
  </si>
  <si>
    <t>UNIVERSIDADE FEDERAL DO ESTADO DO RIO DE JANEIRO - UNIRIO</t>
  </si>
  <si>
    <t>PRÓ-REITORIA DE ADMINISTRAÇÃO - PROAD / DEPARTAMENTO DE ATIVIDADES DE APOIO - DAA</t>
  </si>
  <si>
    <t>Planilha Revisada conforme Manual MPOG</t>
  </si>
  <si>
    <t>%  Dif</t>
  </si>
  <si>
    <t>TOTAL CONTRATADO</t>
  </si>
  <si>
    <t>TOTAL REVISADO (MPOG)</t>
  </si>
  <si>
    <t>PERCENTUAL</t>
  </si>
  <si>
    <t>Primeiro Termo Aditivo/2014 (Prorrogação + Repatuação + Desconto)</t>
  </si>
  <si>
    <t>DIFERENÇA (12 MESES)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</si>
</sst>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0_-;\-&quot;R$&quot;\ * #,##0.000_-;_-&quot;R$&quot;\ * &quot;-&quot;??_-;_-@_-"/>
    <numFmt numFmtId="165" formatCode="_-&quot;R$&quot;\ * #,##0.0_-;\-&quot;R$&quot;\ * #,##0.0_-;_-&quot;R$&quot;\ * &quot;-&quot;??_-;_-@_-"/>
    <numFmt numFmtId="166" formatCode="_-&quot;R$&quot;\ * #,##0_-;\-&quot;R$&quot;\ * #,##0_-;_-&quot;R$&quot;\ * &quot;-&quot;??_-;_-@_-"/>
    <numFmt numFmtId="167" formatCode="[$-416]dddd\,\ d&quot; de &quot;mmmm&quot; de &quot;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0"/>
    <numFmt numFmtId="176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4" fontId="41" fillId="0" borderId="0" xfId="45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1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4" fontId="42" fillId="0" borderId="0" xfId="45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44" fontId="42" fillId="0" borderId="0" xfId="45" applyFont="1" applyFill="1" applyBorder="1" applyAlignment="1">
      <alignment horizontal="center"/>
    </xf>
    <xf numFmtId="44" fontId="4" fillId="0" borderId="0" xfId="45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4" fillId="32" borderId="12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4" fillId="33" borderId="0" xfId="0" applyFont="1" applyFill="1" applyAlignment="1">
      <alignment/>
    </xf>
    <xf numFmtId="0" fontId="44" fillId="32" borderId="13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44" fontId="44" fillId="0" borderId="10" xfId="45" applyFont="1" applyBorder="1" applyAlignment="1">
      <alignment/>
    </xf>
    <xf numFmtId="0" fontId="44" fillId="0" borderId="10" xfId="0" applyFont="1" applyBorder="1" applyAlignment="1">
      <alignment horizontal="center"/>
    </xf>
    <xf numFmtId="4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4" fillId="0" borderId="10" xfId="60" applyNumberFormat="1" applyFont="1" applyBorder="1" applyAlignment="1">
      <alignment horizontal="right"/>
    </xf>
    <xf numFmtId="44" fontId="44" fillId="0" borderId="11" xfId="45" applyFont="1" applyBorder="1" applyAlignment="1">
      <alignment horizontal="right"/>
    </xf>
    <xf numFmtId="44" fontId="44" fillId="0" borderId="10" xfId="45" applyFont="1" applyBorder="1" applyAlignment="1">
      <alignment horizontal="right"/>
    </xf>
    <xf numFmtId="2" fontId="44" fillId="0" borderId="10" xfId="45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4" fontId="45" fillId="0" borderId="11" xfId="45" applyFont="1" applyBorder="1" applyAlignment="1">
      <alignment horizontal="right"/>
    </xf>
    <xf numFmtId="44" fontId="45" fillId="0" borderId="10" xfId="45" applyFont="1" applyBorder="1" applyAlignment="1">
      <alignment horizontal="right"/>
    </xf>
    <xf numFmtId="0" fontId="46" fillId="0" borderId="0" xfId="0" applyFont="1" applyAlignment="1">
      <alignment/>
    </xf>
    <xf numFmtId="0" fontId="40" fillId="0" borderId="0" xfId="0" applyFont="1" applyAlignment="1">
      <alignment/>
    </xf>
    <xf numFmtId="17" fontId="4" fillId="0" borderId="1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/>
    </xf>
    <xf numFmtId="44" fontId="0" fillId="0" borderId="0" xfId="0" applyNumberFormat="1" applyAlignment="1">
      <alignment/>
    </xf>
    <xf numFmtId="0" fontId="4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4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44" fontId="43" fillId="0" borderId="10" xfId="45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4" fillId="32" borderId="13" xfId="0" applyFont="1" applyFill="1" applyBorder="1" applyAlignment="1">
      <alignment horizontal="center"/>
    </xf>
    <xf numFmtId="0" fontId="44" fillId="32" borderId="2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/>
    </xf>
    <xf numFmtId="2" fontId="44" fillId="34" borderId="21" xfId="0" applyNumberFormat="1" applyFont="1" applyFill="1" applyBorder="1" applyAlignment="1">
      <alignment horizontal="center"/>
    </xf>
    <xf numFmtId="44" fontId="43" fillId="0" borderId="20" xfId="0" applyNumberFormat="1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4" fontId="4" fillId="34" borderId="0" xfId="0" applyNumberFormat="1" applyFont="1" applyFill="1" applyBorder="1" applyAlignment="1">
      <alignment horizontal="center"/>
    </xf>
    <xf numFmtId="2" fontId="43" fillId="0" borderId="10" xfId="45" applyNumberFormat="1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1" max="1" width="23.57421875" style="0" customWidth="1"/>
    <col min="2" max="2" width="11.00390625" style="0" customWidth="1"/>
    <col min="3" max="3" width="3.28125" style="0" customWidth="1"/>
    <col min="4" max="4" width="10.7109375" style="0" customWidth="1"/>
    <col min="5" max="5" width="7.140625" style="0" customWidth="1"/>
    <col min="6" max="6" width="8.140625" style="0" customWidth="1"/>
    <col min="7" max="7" width="13.00390625" style="0" customWidth="1"/>
    <col min="8" max="8" width="1.421875" style="0" customWidth="1"/>
    <col min="9" max="9" width="10.7109375" style="0" customWidth="1"/>
    <col min="10" max="10" width="2.8515625" style="0" customWidth="1"/>
    <col min="11" max="11" width="11.421875" style="0" customWidth="1"/>
    <col min="12" max="12" width="7.28125" style="0" customWidth="1"/>
    <col min="14" max="14" width="14.28125" style="0" customWidth="1"/>
    <col min="15" max="15" width="8.140625" style="0" customWidth="1"/>
  </cols>
  <sheetData>
    <row r="1" spans="1:9" ht="15">
      <c r="A1" s="52" t="s">
        <v>26</v>
      </c>
      <c r="B1" s="52"/>
      <c r="C1" s="52"/>
      <c r="D1" s="52"/>
      <c r="E1" s="52"/>
      <c r="F1" s="52"/>
      <c r="G1" s="52"/>
      <c r="H1" s="2"/>
      <c r="I1" s="2"/>
    </row>
    <row r="2" spans="1:9" ht="15">
      <c r="A2" s="52" t="s">
        <v>27</v>
      </c>
      <c r="B2" s="52"/>
      <c r="C2" s="52"/>
      <c r="D2" s="52"/>
      <c r="E2" s="52"/>
      <c r="F2" s="52"/>
      <c r="G2" s="52"/>
      <c r="H2" s="2"/>
      <c r="I2" s="2"/>
    </row>
    <row r="3" spans="1:7" ht="15">
      <c r="A3" s="29" t="s">
        <v>25</v>
      </c>
      <c r="B3" s="52"/>
      <c r="C3" s="52"/>
      <c r="D3" s="52"/>
      <c r="E3" s="52"/>
      <c r="F3" s="53"/>
      <c r="G3" s="53"/>
    </row>
    <row r="4" spans="1:7" ht="15">
      <c r="A4" s="29"/>
      <c r="B4" s="52"/>
      <c r="C4" s="52"/>
      <c r="D4" s="52"/>
      <c r="E4" s="52"/>
      <c r="F4" s="53"/>
      <c r="G4" s="53"/>
    </row>
    <row r="5" spans="1:15" ht="15">
      <c r="A5" s="59" t="s">
        <v>33</v>
      </c>
      <c r="B5" s="59"/>
      <c r="C5" s="59"/>
      <c r="D5" s="59"/>
      <c r="E5" s="59"/>
      <c r="F5" s="59"/>
      <c r="G5" s="59"/>
      <c r="H5" s="30"/>
      <c r="I5" s="59" t="s">
        <v>28</v>
      </c>
      <c r="J5" s="59"/>
      <c r="K5" s="59"/>
      <c r="L5" s="59"/>
      <c r="M5" s="59"/>
      <c r="N5" s="59"/>
      <c r="O5" s="59"/>
    </row>
    <row r="6" spans="1:15" ht="15">
      <c r="A6" s="31" t="s">
        <v>0</v>
      </c>
      <c r="B6" s="32" t="s">
        <v>2</v>
      </c>
      <c r="C6" s="32" t="s">
        <v>15</v>
      </c>
      <c r="D6" s="32" t="s">
        <v>1</v>
      </c>
      <c r="E6" s="32" t="s">
        <v>18</v>
      </c>
      <c r="F6" s="33" t="s">
        <v>17</v>
      </c>
      <c r="G6" s="34" t="s">
        <v>16</v>
      </c>
      <c r="H6" s="35"/>
      <c r="I6" s="32" t="s">
        <v>2</v>
      </c>
      <c r="J6" s="32" t="s">
        <v>15</v>
      </c>
      <c r="K6" s="32" t="s">
        <v>1</v>
      </c>
      <c r="L6" s="32" t="s">
        <v>18</v>
      </c>
      <c r="M6" s="33" t="s">
        <v>17</v>
      </c>
      <c r="N6" s="36" t="s">
        <v>16</v>
      </c>
      <c r="O6" s="36" t="s">
        <v>29</v>
      </c>
    </row>
    <row r="7" spans="1:15" ht="15">
      <c r="A7" s="37"/>
      <c r="B7" s="37"/>
      <c r="C7" s="37"/>
      <c r="D7" s="37"/>
      <c r="E7" s="37"/>
      <c r="F7" s="37"/>
      <c r="G7" s="37"/>
      <c r="H7" s="38"/>
      <c r="I7" s="39"/>
      <c r="J7" s="39"/>
      <c r="K7" s="39"/>
      <c r="L7" s="39"/>
      <c r="M7" s="39"/>
      <c r="N7" s="39"/>
      <c r="O7" s="39"/>
    </row>
    <row r="8" spans="1:15" ht="15">
      <c r="A8" s="40" t="s">
        <v>3</v>
      </c>
      <c r="B8" s="41">
        <f>D8/C8</f>
        <v>3739.43</v>
      </c>
      <c r="C8" s="42">
        <v>1</v>
      </c>
      <c r="D8" s="43">
        <v>3739.43</v>
      </c>
      <c r="E8" s="44">
        <f>D8/((30*600)/1)</f>
        <v>0.2077461111111111</v>
      </c>
      <c r="F8" s="45">
        <v>41344.95</v>
      </c>
      <c r="G8" s="46">
        <f>E8*F8</f>
        <v>8589.252576583332</v>
      </c>
      <c r="H8" s="38"/>
      <c r="I8" s="41">
        <f>K8/J8</f>
        <v>3704.69</v>
      </c>
      <c r="J8" s="42">
        <v>1</v>
      </c>
      <c r="K8" s="43">
        <v>3704.69</v>
      </c>
      <c r="L8" s="44">
        <f>K8/((30*600)/1)</f>
        <v>0.20581611111111112</v>
      </c>
      <c r="M8" s="45">
        <v>41344.95</v>
      </c>
      <c r="N8" s="47">
        <f>L8*M8</f>
        <v>8509.456823083334</v>
      </c>
      <c r="O8" s="88">
        <f>((N8/G8)-1)*100</f>
        <v>-0.9290185937428808</v>
      </c>
    </row>
    <row r="9" spans="1:15" ht="15">
      <c r="A9" s="40" t="s">
        <v>5</v>
      </c>
      <c r="B9" s="41">
        <f aca="true" t="shared" si="0" ref="B9:B19">D9/C9</f>
        <v>3744.34</v>
      </c>
      <c r="C9" s="42">
        <v>1</v>
      </c>
      <c r="D9" s="43">
        <v>3744.34</v>
      </c>
      <c r="E9" s="44">
        <f>D9/((30*1200)/1)</f>
        <v>0.10400944444444445</v>
      </c>
      <c r="F9" s="48">
        <v>56883</v>
      </c>
      <c r="G9" s="46">
        <f aca="true" t="shared" si="1" ref="G9:G17">E9*F9</f>
        <v>5916.369228333333</v>
      </c>
      <c r="H9" s="38"/>
      <c r="I9" s="41">
        <f aca="true" t="shared" si="2" ref="I9:I19">K9/J9</f>
        <v>3709.61</v>
      </c>
      <c r="J9" s="42">
        <v>1</v>
      </c>
      <c r="K9" s="43">
        <v>3709.61</v>
      </c>
      <c r="L9" s="44">
        <f>K9/((30*1200)/1)</f>
        <v>0.10304472222222223</v>
      </c>
      <c r="M9" s="48">
        <v>56883</v>
      </c>
      <c r="N9" s="47">
        <f aca="true" t="shared" si="3" ref="N9:N17">L9*M9</f>
        <v>5861.4929341666675</v>
      </c>
      <c r="O9" s="88">
        <f aca="true" t="shared" si="4" ref="O9:O25">((N9/G9)-1)*100</f>
        <v>-0.9275332902460631</v>
      </c>
    </row>
    <row r="10" spans="1:15" ht="15">
      <c r="A10" s="40" t="s">
        <v>6</v>
      </c>
      <c r="B10" s="41">
        <f t="shared" si="0"/>
        <v>4976.37</v>
      </c>
      <c r="C10" s="42">
        <v>1</v>
      </c>
      <c r="D10" s="43">
        <v>4976.37</v>
      </c>
      <c r="E10" s="44">
        <f>D10/((30*330)/1)</f>
        <v>0.5026636363636363</v>
      </c>
      <c r="F10" s="48">
        <v>5213</v>
      </c>
      <c r="G10" s="46">
        <f t="shared" si="1"/>
        <v>2620.385536363636</v>
      </c>
      <c r="H10" s="38"/>
      <c r="I10" s="41">
        <f t="shared" si="2"/>
        <v>4906.81</v>
      </c>
      <c r="J10" s="42">
        <v>1</v>
      </c>
      <c r="K10" s="43">
        <v>4906.81</v>
      </c>
      <c r="L10" s="44">
        <f>K10/((30*330)/1)</f>
        <v>0.49563737373737377</v>
      </c>
      <c r="M10" s="48">
        <v>5213</v>
      </c>
      <c r="N10" s="47">
        <f t="shared" si="3"/>
        <v>2583.7576292929293</v>
      </c>
      <c r="O10" s="88">
        <f t="shared" si="4"/>
        <v>-1.3978060313039387</v>
      </c>
    </row>
    <row r="11" spans="1:15" ht="15">
      <c r="A11" s="40" t="s">
        <v>7</v>
      </c>
      <c r="B11" s="41">
        <f t="shared" si="0"/>
        <v>3739.43</v>
      </c>
      <c r="C11" s="42">
        <v>1</v>
      </c>
      <c r="D11" s="43">
        <v>3739.43</v>
      </c>
      <c r="E11" s="44">
        <f>D11/(((30*220)/1))/12</f>
        <v>0.04721502525252525</v>
      </c>
      <c r="F11" s="48">
        <v>5718.36</v>
      </c>
      <c r="G11" s="46">
        <f t="shared" si="1"/>
        <v>269.99251180303025</v>
      </c>
      <c r="H11" s="38"/>
      <c r="I11" s="41">
        <f t="shared" si="2"/>
        <v>3704.69</v>
      </c>
      <c r="J11" s="42">
        <v>1</v>
      </c>
      <c r="K11" s="43">
        <v>3704.69</v>
      </c>
      <c r="L11" s="44">
        <f>K11/(((30*220)/1))/12</f>
        <v>0.04677638888888889</v>
      </c>
      <c r="M11" s="48">
        <v>5718.36</v>
      </c>
      <c r="N11" s="47">
        <f t="shared" si="3"/>
        <v>267.48423116666663</v>
      </c>
      <c r="O11" s="88">
        <f t="shared" si="4"/>
        <v>-0.9290185937428919</v>
      </c>
    </row>
    <row r="12" spans="1:15" ht="15">
      <c r="A12" s="40" t="s">
        <v>8</v>
      </c>
      <c r="B12" s="41">
        <f t="shared" si="0"/>
        <v>4231.23</v>
      </c>
      <c r="C12" s="42">
        <v>1</v>
      </c>
      <c r="D12" s="43">
        <v>4231.23</v>
      </c>
      <c r="E12" s="44">
        <f>D12/(((4*110)/1))/146</f>
        <v>0.06586597135740971</v>
      </c>
      <c r="F12" s="48">
        <v>157</v>
      </c>
      <c r="G12" s="46">
        <f t="shared" si="1"/>
        <v>10.340957503113325</v>
      </c>
      <c r="H12" s="38"/>
      <c r="I12" s="41">
        <f t="shared" si="2"/>
        <v>4196.5</v>
      </c>
      <c r="J12" s="42">
        <v>1</v>
      </c>
      <c r="K12" s="43">
        <v>4196.5</v>
      </c>
      <c r="L12" s="44">
        <f>K12/(((4*110)/1))/146</f>
        <v>0.06532534246575342</v>
      </c>
      <c r="M12" s="48">
        <v>157</v>
      </c>
      <c r="N12" s="47">
        <f t="shared" si="3"/>
        <v>10.256078767123286</v>
      </c>
      <c r="O12" s="88">
        <f t="shared" si="4"/>
        <v>-0.8208015163439608</v>
      </c>
    </row>
    <row r="13" spans="1:15" ht="15">
      <c r="A13" s="40" t="s">
        <v>4</v>
      </c>
      <c r="B13" s="41">
        <f t="shared" si="0"/>
        <v>2718.29</v>
      </c>
      <c r="C13" s="42">
        <v>1</v>
      </c>
      <c r="D13" s="43">
        <v>2718.29</v>
      </c>
      <c r="E13" s="44">
        <f>D13/((1*600)/1)</f>
        <v>4.530483333333334</v>
      </c>
      <c r="F13" s="48">
        <v>41344.95</v>
      </c>
      <c r="G13" s="46">
        <f t="shared" si="1"/>
        <v>187312.60689249999</v>
      </c>
      <c r="H13" s="38"/>
      <c r="I13" s="41">
        <f t="shared" si="2"/>
        <v>2725.35</v>
      </c>
      <c r="J13" s="42">
        <v>1</v>
      </c>
      <c r="K13" s="43">
        <v>2725.35</v>
      </c>
      <c r="L13" s="44">
        <f>K13/((1*600)/1)</f>
        <v>4.54225</v>
      </c>
      <c r="M13" s="48">
        <v>41344.95</v>
      </c>
      <c r="N13" s="47">
        <f t="shared" si="3"/>
        <v>187799.0991375</v>
      </c>
      <c r="O13" s="88">
        <f t="shared" si="4"/>
        <v>0.2597221047055287</v>
      </c>
    </row>
    <row r="14" spans="1:15" ht="15">
      <c r="A14" s="40" t="s">
        <v>9</v>
      </c>
      <c r="B14" s="41">
        <f t="shared" si="0"/>
        <v>2723.21</v>
      </c>
      <c r="C14" s="42">
        <v>1</v>
      </c>
      <c r="D14" s="43">
        <v>2723.21</v>
      </c>
      <c r="E14" s="44">
        <f>D14/((1*1200)/1)</f>
        <v>2.2693416666666666</v>
      </c>
      <c r="F14" s="48">
        <v>56883</v>
      </c>
      <c r="G14" s="46">
        <f t="shared" si="1"/>
        <v>129086.962025</v>
      </c>
      <c r="H14" s="38"/>
      <c r="I14" s="41">
        <f t="shared" si="2"/>
        <v>2730.27</v>
      </c>
      <c r="J14" s="42">
        <v>1</v>
      </c>
      <c r="K14" s="43">
        <v>2730.27</v>
      </c>
      <c r="L14" s="44">
        <f>K14/((1*1200)/1)</f>
        <v>2.275225</v>
      </c>
      <c r="M14" s="48">
        <v>56883</v>
      </c>
      <c r="N14" s="47">
        <f t="shared" si="3"/>
        <v>129421.623675</v>
      </c>
      <c r="O14" s="88">
        <f t="shared" si="4"/>
        <v>0.25925286702090933</v>
      </c>
    </row>
    <row r="15" spans="1:15" ht="15">
      <c r="A15" s="40" t="s">
        <v>10</v>
      </c>
      <c r="B15" s="41">
        <f t="shared" si="0"/>
        <v>3955.24</v>
      </c>
      <c r="C15" s="42">
        <v>1</v>
      </c>
      <c r="D15" s="43">
        <v>3955.24</v>
      </c>
      <c r="E15" s="44">
        <f>D15/((1*330)/1)</f>
        <v>11.985575757575758</v>
      </c>
      <c r="F15" s="48">
        <v>5213</v>
      </c>
      <c r="G15" s="46">
        <f t="shared" si="1"/>
        <v>62480.80642424242</v>
      </c>
      <c r="H15" s="38"/>
      <c r="I15" s="41">
        <f t="shared" si="2"/>
        <v>3927.47</v>
      </c>
      <c r="J15" s="42">
        <v>1</v>
      </c>
      <c r="K15" s="43">
        <v>3927.47</v>
      </c>
      <c r="L15" s="44">
        <f>K15/((1*330)/1)</f>
        <v>11.901424242424241</v>
      </c>
      <c r="M15" s="48">
        <v>5213</v>
      </c>
      <c r="N15" s="47">
        <f t="shared" si="3"/>
        <v>62042.12457575757</v>
      </c>
      <c r="O15" s="88">
        <f t="shared" si="4"/>
        <v>-0.7021065725468123</v>
      </c>
    </row>
    <row r="16" spans="1:15" ht="15">
      <c r="A16" s="40" t="s">
        <v>11</v>
      </c>
      <c r="B16" s="41">
        <f t="shared" si="0"/>
        <v>2718.29</v>
      </c>
      <c r="C16" s="42">
        <v>1</v>
      </c>
      <c r="D16" s="43">
        <v>2718.29</v>
      </c>
      <c r="E16" s="44">
        <f>D16/(((1*220)/1))/12</f>
        <v>1.029655303030303</v>
      </c>
      <c r="F16" s="48">
        <v>5718.36</v>
      </c>
      <c r="G16" s="46">
        <f t="shared" si="1"/>
        <v>5887.939698636364</v>
      </c>
      <c r="H16" s="38"/>
      <c r="I16" s="41">
        <f t="shared" si="2"/>
        <v>2725.35</v>
      </c>
      <c r="J16" s="42">
        <v>1</v>
      </c>
      <c r="K16" s="43">
        <v>2725.35</v>
      </c>
      <c r="L16" s="44">
        <f>K16/(((1*220)/1))/12</f>
        <v>1.0323295454545454</v>
      </c>
      <c r="M16" s="48">
        <v>5718.36</v>
      </c>
      <c r="N16" s="47">
        <f t="shared" si="3"/>
        <v>5903.231979545454</v>
      </c>
      <c r="O16" s="88">
        <f t="shared" si="4"/>
        <v>0.2597221047055287</v>
      </c>
    </row>
    <row r="17" spans="1:15" ht="15">
      <c r="A17" s="40" t="s">
        <v>12</v>
      </c>
      <c r="B17" s="41">
        <f t="shared" si="0"/>
        <v>3210.09</v>
      </c>
      <c r="C17" s="42">
        <v>1</v>
      </c>
      <c r="D17" s="43">
        <v>3210.09</v>
      </c>
      <c r="E17" s="44">
        <f>D17/(((1*110)/1))/143</f>
        <v>0.20407438016528928</v>
      </c>
      <c r="F17" s="48">
        <v>157</v>
      </c>
      <c r="G17" s="46">
        <f t="shared" si="1"/>
        <v>32.039677685950416</v>
      </c>
      <c r="H17" s="38"/>
      <c r="I17" s="41">
        <f t="shared" si="2"/>
        <v>3217.16</v>
      </c>
      <c r="J17" s="42">
        <v>1</v>
      </c>
      <c r="K17" s="43">
        <v>3217.16</v>
      </c>
      <c r="L17" s="44">
        <f>K17/(((1*110)/1))/143</f>
        <v>0.20452383979656705</v>
      </c>
      <c r="M17" s="48">
        <v>157</v>
      </c>
      <c r="N17" s="47">
        <f t="shared" si="3"/>
        <v>32.11024284806103</v>
      </c>
      <c r="O17" s="88">
        <f t="shared" si="4"/>
        <v>0.2202430461450966</v>
      </c>
    </row>
    <row r="18" spans="1:15" ht="15">
      <c r="A18" s="40" t="s">
        <v>13</v>
      </c>
      <c r="B18" s="41">
        <f t="shared" si="0"/>
        <v>4431.23</v>
      </c>
      <c r="C18" s="42">
        <v>1</v>
      </c>
      <c r="D18" s="43">
        <v>4431.23</v>
      </c>
      <c r="E18" s="80"/>
      <c r="F18" s="81"/>
      <c r="G18" s="81"/>
      <c r="H18" s="38"/>
      <c r="I18" s="41">
        <f t="shared" si="2"/>
        <v>4442.84</v>
      </c>
      <c r="J18" s="42">
        <v>1</v>
      </c>
      <c r="K18" s="43">
        <v>4442.84</v>
      </c>
      <c r="L18" s="83"/>
      <c r="M18" s="83"/>
      <c r="N18" s="83"/>
      <c r="O18" s="88"/>
    </row>
    <row r="19" spans="1:15" ht="15">
      <c r="A19" s="40" t="s">
        <v>14</v>
      </c>
      <c r="B19" s="41">
        <f t="shared" si="0"/>
        <v>3935.11</v>
      </c>
      <c r="C19" s="42">
        <v>1</v>
      </c>
      <c r="D19" s="43">
        <v>3935.11</v>
      </c>
      <c r="E19" s="80"/>
      <c r="F19" s="81"/>
      <c r="G19" s="81"/>
      <c r="H19" s="38"/>
      <c r="I19" s="41">
        <f t="shared" si="2"/>
        <v>3887.06</v>
      </c>
      <c r="J19" s="42">
        <v>1</v>
      </c>
      <c r="K19" s="43">
        <v>3887.06</v>
      </c>
      <c r="L19" s="83"/>
      <c r="M19" s="83"/>
      <c r="N19" s="83"/>
      <c r="O19" s="88"/>
    </row>
    <row r="20" spans="1:15" ht="15">
      <c r="A20" s="49" t="s">
        <v>19</v>
      </c>
      <c r="B20" s="76"/>
      <c r="C20" s="77"/>
      <c r="D20" s="77"/>
      <c r="E20" s="77"/>
      <c r="F20" s="78"/>
      <c r="G20" s="50">
        <f>SUM(G8:G19)</f>
        <v>402206.6955286512</v>
      </c>
      <c r="H20" s="38"/>
      <c r="I20" s="79"/>
      <c r="J20" s="79"/>
      <c r="K20" s="79"/>
      <c r="L20" s="79"/>
      <c r="M20" s="79"/>
      <c r="N20" s="51">
        <f>SUM(N8:N19)</f>
        <v>402430.6373071277</v>
      </c>
      <c r="O20" s="88">
        <f t="shared" si="4"/>
        <v>0.05567828207886372</v>
      </c>
    </row>
    <row r="21" spans="1:15" ht="15">
      <c r="A21" s="49" t="s">
        <v>20</v>
      </c>
      <c r="B21" s="79"/>
      <c r="C21" s="79"/>
      <c r="D21" s="79"/>
      <c r="E21" s="79"/>
      <c r="F21" s="79"/>
      <c r="G21" s="50">
        <v>15323.28</v>
      </c>
      <c r="H21" s="38"/>
      <c r="I21" s="79"/>
      <c r="J21" s="79"/>
      <c r="K21" s="79"/>
      <c r="L21" s="79"/>
      <c r="M21" s="79"/>
      <c r="N21" s="51">
        <v>15323.28</v>
      </c>
      <c r="O21" s="88">
        <f t="shared" si="4"/>
        <v>0</v>
      </c>
    </row>
    <row r="22" spans="1:15" ht="15">
      <c r="A22" s="49" t="s">
        <v>21</v>
      </c>
      <c r="B22" s="79"/>
      <c r="C22" s="79"/>
      <c r="D22" s="79"/>
      <c r="E22" s="79"/>
      <c r="F22" s="79"/>
      <c r="G22" s="50">
        <v>33345.58</v>
      </c>
      <c r="H22" s="38"/>
      <c r="I22" s="79"/>
      <c r="J22" s="79"/>
      <c r="K22" s="79"/>
      <c r="L22" s="79"/>
      <c r="M22" s="79"/>
      <c r="N22" s="51">
        <v>33345.58</v>
      </c>
      <c r="O22" s="88">
        <f t="shared" si="4"/>
        <v>0</v>
      </c>
    </row>
    <row r="23" spans="1:15" ht="15">
      <c r="A23" s="49" t="s">
        <v>22</v>
      </c>
      <c r="B23" s="79"/>
      <c r="C23" s="79"/>
      <c r="D23" s="79"/>
      <c r="E23" s="79"/>
      <c r="F23" s="79"/>
      <c r="G23" s="50">
        <v>38020.74</v>
      </c>
      <c r="H23" s="38"/>
      <c r="I23" s="79"/>
      <c r="J23" s="79"/>
      <c r="K23" s="79"/>
      <c r="L23" s="79"/>
      <c r="M23" s="79"/>
      <c r="N23" s="51">
        <v>38020.74</v>
      </c>
      <c r="O23" s="88">
        <f t="shared" si="4"/>
        <v>0</v>
      </c>
    </row>
    <row r="24" spans="1:15" ht="15">
      <c r="A24" s="49" t="s">
        <v>23</v>
      </c>
      <c r="B24" s="76"/>
      <c r="C24" s="77"/>
      <c r="D24" s="77"/>
      <c r="E24" s="77"/>
      <c r="F24" s="78"/>
      <c r="G24" s="50">
        <f>SUM(G20:G23)</f>
        <v>488896.2955286512</v>
      </c>
      <c r="H24" s="38"/>
      <c r="I24" s="79"/>
      <c r="J24" s="79"/>
      <c r="K24" s="79"/>
      <c r="L24" s="79"/>
      <c r="M24" s="79"/>
      <c r="N24" s="51">
        <f>SUM(N20:N23)</f>
        <v>489120.23730712774</v>
      </c>
      <c r="O24" s="88">
        <f t="shared" si="4"/>
        <v>0.04580557891820103</v>
      </c>
    </row>
    <row r="25" spans="1:15" ht="15">
      <c r="A25" s="49" t="s">
        <v>24</v>
      </c>
      <c r="B25" s="76"/>
      <c r="C25" s="77"/>
      <c r="D25" s="77"/>
      <c r="E25" s="77"/>
      <c r="F25" s="78"/>
      <c r="G25" s="50">
        <f>G24*12</f>
        <v>5866755.546343815</v>
      </c>
      <c r="H25" s="74"/>
      <c r="I25" s="79"/>
      <c r="J25" s="79"/>
      <c r="K25" s="79"/>
      <c r="L25" s="79"/>
      <c r="M25" s="79"/>
      <c r="N25" s="51">
        <f>N24*12</f>
        <v>5869442.847685533</v>
      </c>
      <c r="O25" s="88">
        <f t="shared" si="4"/>
        <v>0.04580557891820103</v>
      </c>
    </row>
    <row r="26" spans="1:10" ht="15">
      <c r="A26" s="55"/>
      <c r="B26" s="55"/>
      <c r="C26" s="56"/>
      <c r="D26" s="86"/>
      <c r="E26" s="86"/>
      <c r="F26" s="86"/>
      <c r="G26" s="57"/>
      <c r="H26" s="74"/>
      <c r="I26" s="12"/>
      <c r="J26" s="12"/>
    </row>
    <row r="27" spans="1:10" ht="15">
      <c r="A27" s="54" t="s">
        <v>30</v>
      </c>
      <c r="B27" s="61">
        <f>G25</f>
        <v>5866755.546343815</v>
      </c>
      <c r="C27" s="62"/>
      <c r="D27" s="63"/>
      <c r="E27" s="68"/>
      <c r="F27" s="69"/>
      <c r="G27" s="70"/>
      <c r="H27" s="74"/>
      <c r="I27" s="14"/>
      <c r="J27" s="14"/>
    </row>
    <row r="28" spans="1:11" ht="15">
      <c r="A28" s="54" t="s">
        <v>31</v>
      </c>
      <c r="B28" s="64">
        <f>N25</f>
        <v>5869442.847685533</v>
      </c>
      <c r="C28" s="65"/>
      <c r="D28" s="66"/>
      <c r="E28" s="71"/>
      <c r="F28" s="72"/>
      <c r="G28" s="73"/>
      <c r="H28" s="74"/>
      <c r="I28" s="14"/>
      <c r="J28" s="14"/>
      <c r="K28" s="58"/>
    </row>
    <row r="29" spans="1:10" ht="15">
      <c r="A29" s="54" t="s">
        <v>34</v>
      </c>
      <c r="B29" s="67">
        <f>B27-B28</f>
        <v>-2687.3013417180628</v>
      </c>
      <c r="C29" s="67"/>
      <c r="D29" s="67"/>
      <c r="E29" s="82" t="s">
        <v>32</v>
      </c>
      <c r="F29" s="82"/>
      <c r="G29" s="87">
        <f>((B28/B27)-1)*100</f>
        <v>0.04580557891820103</v>
      </c>
      <c r="H29" s="75"/>
      <c r="I29" s="14"/>
      <c r="J29" s="14"/>
    </row>
    <row r="30" spans="1:10" ht="15">
      <c r="A30" s="20"/>
      <c r="B30" s="24"/>
      <c r="C30" s="25"/>
      <c r="D30" s="19"/>
      <c r="E30" s="19"/>
      <c r="F30" s="15"/>
      <c r="G30" s="26"/>
      <c r="H30" s="15"/>
      <c r="I30" s="14"/>
      <c r="J30" s="14"/>
    </row>
    <row r="31" spans="1:10" ht="15">
      <c r="A31" s="20"/>
      <c r="B31" s="24"/>
      <c r="C31" s="25"/>
      <c r="D31" s="19"/>
      <c r="E31" s="19"/>
      <c r="F31" s="15"/>
      <c r="G31" s="26"/>
      <c r="H31" s="15"/>
      <c r="I31" s="14"/>
      <c r="J31" s="14"/>
    </row>
    <row r="32" spans="1:10" ht="15">
      <c r="A32" s="20"/>
      <c r="B32" s="24"/>
      <c r="C32" s="25"/>
      <c r="D32" s="19"/>
      <c r="E32" s="19"/>
      <c r="F32" s="15"/>
      <c r="G32" s="26"/>
      <c r="H32" s="15"/>
      <c r="I32" s="14"/>
      <c r="J32" s="14"/>
    </row>
    <row r="33" spans="1:10" ht="15">
      <c r="A33" s="20"/>
      <c r="B33" s="24"/>
      <c r="C33" s="25"/>
      <c r="D33" s="19"/>
      <c r="E33" s="19"/>
      <c r="F33" s="15"/>
      <c r="G33" s="26"/>
      <c r="H33" s="15"/>
      <c r="I33" s="14"/>
      <c r="J33" s="14"/>
    </row>
    <row r="34" spans="1:10" ht="15">
      <c r="A34" s="20"/>
      <c r="B34" s="24"/>
      <c r="C34" s="25"/>
      <c r="D34" s="19"/>
      <c r="E34" s="19"/>
      <c r="F34" s="15"/>
      <c r="G34" s="26"/>
      <c r="H34" s="15"/>
      <c r="I34" s="14"/>
      <c r="J34" s="14"/>
    </row>
    <row r="35" spans="1:10" ht="15">
      <c r="A35" s="20"/>
      <c r="B35" s="24"/>
      <c r="C35" s="25"/>
      <c r="D35" s="19"/>
      <c r="E35" s="19"/>
      <c r="F35" s="15"/>
      <c r="G35" s="26"/>
      <c r="H35" s="15"/>
      <c r="I35" s="14"/>
      <c r="J35" s="14"/>
    </row>
    <row r="36" spans="1:10" ht="15">
      <c r="A36" s="20"/>
      <c r="B36" s="24"/>
      <c r="C36" s="25"/>
      <c r="D36" s="19"/>
      <c r="E36" s="19"/>
      <c r="F36" s="15"/>
      <c r="G36" s="26"/>
      <c r="H36" s="15"/>
      <c r="I36" s="14"/>
      <c r="J36" s="14"/>
    </row>
    <row r="37" spans="1:10" ht="15">
      <c r="A37" s="20"/>
      <c r="B37" s="24"/>
      <c r="C37" s="25"/>
      <c r="D37" s="19"/>
      <c r="E37" s="19"/>
      <c r="F37" s="15"/>
      <c r="G37" s="26"/>
      <c r="H37" s="15"/>
      <c r="I37" s="14"/>
      <c r="J37" s="14"/>
    </row>
    <row r="38" spans="1:10" ht="15">
      <c r="A38" s="20"/>
      <c r="B38" s="24"/>
      <c r="C38" s="25"/>
      <c r="D38" s="19"/>
      <c r="E38" s="19"/>
      <c r="F38" s="15"/>
      <c r="G38" s="26"/>
      <c r="H38" s="15"/>
      <c r="I38" s="14"/>
      <c r="J38" s="14"/>
    </row>
    <row r="39" spans="1:10" ht="15">
      <c r="A39" s="20"/>
      <c r="B39" s="24"/>
      <c r="C39" s="25"/>
      <c r="D39" s="19"/>
      <c r="E39" s="19"/>
      <c r="F39" s="15"/>
      <c r="G39" s="26"/>
      <c r="H39" s="15"/>
      <c r="I39" s="14"/>
      <c r="J39" s="14"/>
    </row>
    <row r="40" spans="1:10" ht="15">
      <c r="A40" s="20"/>
      <c r="B40" s="24"/>
      <c r="C40" s="25"/>
      <c r="D40" s="19"/>
      <c r="E40" s="19"/>
      <c r="F40" s="15"/>
      <c r="G40" s="26"/>
      <c r="H40" s="15"/>
      <c r="I40" s="14"/>
      <c r="J40" s="14"/>
    </row>
    <row r="41" spans="1:10" ht="15">
      <c r="A41" s="20"/>
      <c r="B41" s="20"/>
      <c r="C41" s="17"/>
      <c r="D41" s="21"/>
      <c r="E41" s="21"/>
      <c r="F41" s="18"/>
      <c r="G41" s="27"/>
      <c r="H41" s="18"/>
      <c r="I41" s="14"/>
      <c r="J41" s="14"/>
    </row>
    <row r="42" spans="1:10" ht="15">
      <c r="A42" s="20"/>
      <c r="B42" s="20"/>
      <c r="C42" s="17"/>
      <c r="D42" s="21"/>
      <c r="E42" s="21"/>
      <c r="F42" s="60"/>
      <c r="G42" s="60"/>
      <c r="H42" s="60"/>
      <c r="I42" s="14"/>
      <c r="J42" s="17"/>
    </row>
    <row r="43" spans="1:10" ht="15">
      <c r="A43" s="20"/>
      <c r="B43" s="20"/>
      <c r="C43" s="17"/>
      <c r="D43" s="21"/>
      <c r="E43" s="21"/>
      <c r="F43" s="17"/>
      <c r="G43" s="17"/>
      <c r="H43" s="17"/>
      <c r="I43" s="14"/>
      <c r="J43" s="17"/>
    </row>
    <row r="44" spans="1:10" ht="15">
      <c r="A44" s="20"/>
      <c r="B44" s="20"/>
      <c r="C44" s="17"/>
      <c r="D44" s="21"/>
      <c r="E44" s="21"/>
      <c r="F44" s="14"/>
      <c r="G44" s="14"/>
      <c r="H44" s="14"/>
      <c r="I44" s="14"/>
      <c r="J44" s="14"/>
    </row>
    <row r="45" spans="1:10" ht="15">
      <c r="A45" s="22"/>
      <c r="B45" s="23"/>
      <c r="C45" s="23"/>
      <c r="D45" s="23"/>
      <c r="E45" s="23"/>
      <c r="F45" s="13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20"/>
      <c r="B47" s="24"/>
      <c r="C47" s="25"/>
      <c r="D47" s="19"/>
      <c r="E47" s="19"/>
      <c r="F47" s="15"/>
      <c r="G47" s="14"/>
      <c r="H47" s="14"/>
      <c r="I47" s="14"/>
      <c r="J47" s="14"/>
    </row>
    <row r="48" spans="1:10" ht="15">
      <c r="A48" s="20"/>
      <c r="B48" s="24"/>
      <c r="C48" s="25"/>
      <c r="D48" s="19"/>
      <c r="E48" s="19"/>
      <c r="F48" s="15"/>
      <c r="G48" s="14"/>
      <c r="H48" s="14"/>
      <c r="I48" s="14"/>
      <c r="J48" s="14"/>
    </row>
    <row r="49" spans="1:10" ht="15">
      <c r="A49" s="20"/>
      <c r="B49" s="24"/>
      <c r="C49" s="25"/>
      <c r="D49" s="19"/>
      <c r="E49" s="19"/>
      <c r="F49" s="15"/>
      <c r="G49" s="14"/>
      <c r="H49" s="14"/>
      <c r="I49" s="14"/>
      <c r="J49" s="14"/>
    </row>
    <row r="50" spans="1:10" ht="15">
      <c r="A50" s="20"/>
      <c r="B50" s="24"/>
      <c r="C50" s="25"/>
      <c r="D50" s="19"/>
      <c r="E50" s="19"/>
      <c r="F50" s="15"/>
      <c r="G50" s="14"/>
      <c r="H50" s="14"/>
      <c r="I50" s="14"/>
      <c r="J50" s="14"/>
    </row>
    <row r="51" spans="1:10" ht="15">
      <c r="A51" s="20"/>
      <c r="B51" s="24"/>
      <c r="C51" s="25"/>
      <c r="D51" s="19"/>
      <c r="E51" s="19"/>
      <c r="F51" s="15"/>
      <c r="G51" s="14"/>
      <c r="H51" s="14"/>
      <c r="I51" s="14"/>
      <c r="J51" s="14"/>
    </row>
    <row r="52" spans="1:10" ht="15">
      <c r="A52" s="20"/>
      <c r="B52" s="24"/>
      <c r="C52" s="25"/>
      <c r="D52" s="19"/>
      <c r="E52" s="19"/>
      <c r="F52" s="15"/>
      <c r="G52" s="14"/>
      <c r="H52" s="14"/>
      <c r="I52" s="14"/>
      <c r="J52" s="14"/>
    </row>
    <row r="53" spans="1:10" ht="15">
      <c r="A53" s="20"/>
      <c r="B53" s="24"/>
      <c r="C53" s="25"/>
      <c r="D53" s="19"/>
      <c r="E53" s="19"/>
      <c r="F53" s="15"/>
      <c r="G53" s="14"/>
      <c r="H53" s="14"/>
      <c r="I53" s="14"/>
      <c r="J53" s="14"/>
    </row>
    <row r="54" spans="1:10" ht="15">
      <c r="A54" s="20"/>
      <c r="B54" s="24"/>
      <c r="C54" s="25"/>
      <c r="D54" s="19"/>
      <c r="E54" s="19"/>
      <c r="F54" s="15"/>
      <c r="G54" s="14"/>
      <c r="H54" s="14"/>
      <c r="I54" s="14"/>
      <c r="J54" s="14"/>
    </row>
    <row r="55" spans="1:10" ht="15">
      <c r="A55" s="20"/>
      <c r="B55" s="24"/>
      <c r="C55" s="25"/>
      <c r="D55" s="19"/>
      <c r="E55" s="19"/>
      <c r="F55" s="15"/>
      <c r="G55" s="14"/>
      <c r="H55" s="14"/>
      <c r="I55" s="14"/>
      <c r="J55" s="14"/>
    </row>
    <row r="56" spans="1:10" ht="15">
      <c r="A56" s="20"/>
      <c r="B56" s="24"/>
      <c r="C56" s="25"/>
      <c r="D56" s="19"/>
      <c r="E56" s="19"/>
      <c r="F56" s="15"/>
      <c r="G56" s="14"/>
      <c r="H56" s="14"/>
      <c r="I56" s="14"/>
      <c r="J56" s="14"/>
    </row>
    <row r="57" spans="1:10" ht="15">
      <c r="A57" s="20"/>
      <c r="B57" s="24"/>
      <c r="C57" s="25"/>
      <c r="D57" s="19"/>
      <c r="E57" s="19"/>
      <c r="F57" s="15"/>
      <c r="G57" s="14"/>
      <c r="H57" s="14"/>
      <c r="I57" s="14"/>
      <c r="J57" s="14"/>
    </row>
    <row r="58" spans="1:10" ht="15">
      <c r="A58" s="20"/>
      <c r="B58" s="24"/>
      <c r="C58" s="25"/>
      <c r="D58" s="19"/>
      <c r="E58" s="19"/>
      <c r="F58" s="15"/>
      <c r="G58" s="14"/>
      <c r="H58" s="14"/>
      <c r="I58" s="14"/>
      <c r="J58" s="14"/>
    </row>
    <row r="59" spans="1:10" ht="15">
      <c r="A59" s="20"/>
      <c r="B59" s="21"/>
      <c r="C59" s="17"/>
      <c r="D59" s="21"/>
      <c r="E59" s="21"/>
      <c r="F59" s="14"/>
      <c r="G59" s="14"/>
      <c r="H59" s="14"/>
      <c r="I59" s="14"/>
      <c r="J59" s="14"/>
    </row>
    <row r="60" spans="1:10" ht="15">
      <c r="A60" s="20"/>
      <c r="B60" s="21"/>
      <c r="C60" s="17"/>
      <c r="D60" s="60"/>
      <c r="E60" s="60"/>
      <c r="F60" s="17"/>
      <c r="G60" s="14"/>
      <c r="H60" s="14"/>
      <c r="I60" s="14"/>
      <c r="J60" s="14"/>
    </row>
    <row r="61" spans="1:10" ht="15">
      <c r="A61" s="20"/>
      <c r="B61" s="20"/>
      <c r="C61" s="17"/>
      <c r="D61" s="21"/>
      <c r="E61" s="21"/>
      <c r="F61" s="14"/>
      <c r="G61" s="14"/>
      <c r="H61" s="14"/>
      <c r="I61" s="14"/>
      <c r="J61" s="14"/>
    </row>
    <row r="62" spans="1:10" ht="15">
      <c r="A62" s="22"/>
      <c r="B62" s="23"/>
      <c r="C62" s="23"/>
      <c r="D62" s="23"/>
      <c r="E62" s="23"/>
      <c r="F62" s="13"/>
      <c r="G62" s="13"/>
      <c r="H62" s="13"/>
      <c r="I62" s="13"/>
      <c r="J62" s="14"/>
    </row>
    <row r="63" spans="1:10" ht="1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5">
      <c r="A64" s="20"/>
      <c r="B64" s="24"/>
      <c r="C64" s="25"/>
      <c r="D64" s="19"/>
      <c r="E64" s="19"/>
      <c r="F64" s="15"/>
      <c r="G64" s="15"/>
      <c r="H64" s="26"/>
      <c r="I64" s="15"/>
      <c r="J64" s="14"/>
    </row>
    <row r="65" spans="1:10" ht="15">
      <c r="A65" s="20"/>
      <c r="B65" s="24"/>
      <c r="C65" s="25"/>
      <c r="D65" s="19"/>
      <c r="E65" s="19"/>
      <c r="F65" s="15"/>
      <c r="G65" s="15"/>
      <c r="H65" s="26"/>
      <c r="I65" s="15"/>
      <c r="J65" s="14"/>
    </row>
    <row r="66" spans="1:10" ht="15">
      <c r="A66" s="20"/>
      <c r="B66" s="24"/>
      <c r="C66" s="25"/>
      <c r="D66" s="19"/>
      <c r="E66" s="19"/>
      <c r="F66" s="15"/>
      <c r="G66" s="15"/>
      <c r="H66" s="26"/>
      <c r="I66" s="15"/>
      <c r="J66" s="14"/>
    </row>
    <row r="67" spans="1:10" ht="15">
      <c r="A67" s="20"/>
      <c r="B67" s="24"/>
      <c r="C67" s="25"/>
      <c r="D67" s="19"/>
      <c r="E67" s="19"/>
      <c r="F67" s="15"/>
      <c r="G67" s="15"/>
      <c r="H67" s="26"/>
      <c r="I67" s="15"/>
      <c r="J67" s="14"/>
    </row>
    <row r="68" spans="1:10" ht="15">
      <c r="A68" s="20"/>
      <c r="B68" s="24"/>
      <c r="C68" s="25"/>
      <c r="D68" s="19"/>
      <c r="E68" s="19"/>
      <c r="F68" s="15"/>
      <c r="G68" s="15"/>
      <c r="H68" s="26"/>
      <c r="I68" s="15"/>
      <c r="J68" s="14"/>
    </row>
    <row r="69" spans="1:10" ht="15">
      <c r="A69" s="20"/>
      <c r="B69" s="24"/>
      <c r="C69" s="25"/>
      <c r="D69" s="19"/>
      <c r="E69" s="19"/>
      <c r="F69" s="15"/>
      <c r="G69" s="15"/>
      <c r="H69" s="26"/>
      <c r="I69" s="15"/>
      <c r="J69" s="14"/>
    </row>
    <row r="70" spans="1:10" ht="15">
      <c r="A70" s="20"/>
      <c r="B70" s="24"/>
      <c r="C70" s="25"/>
      <c r="D70" s="19"/>
      <c r="E70" s="19"/>
      <c r="F70" s="15"/>
      <c r="G70" s="15"/>
      <c r="H70" s="26"/>
      <c r="I70" s="15"/>
      <c r="J70" s="14"/>
    </row>
    <row r="71" spans="1:10" ht="15">
      <c r="A71" s="20"/>
      <c r="B71" s="24"/>
      <c r="C71" s="25"/>
      <c r="D71" s="19"/>
      <c r="E71" s="19"/>
      <c r="F71" s="15"/>
      <c r="G71" s="15"/>
      <c r="H71" s="26"/>
      <c r="I71" s="15"/>
      <c r="J71" s="14"/>
    </row>
    <row r="72" spans="1:10" ht="15">
      <c r="A72" s="20"/>
      <c r="B72" s="24"/>
      <c r="C72" s="25"/>
      <c r="D72" s="19"/>
      <c r="E72" s="19"/>
      <c r="F72" s="15"/>
      <c r="G72" s="15"/>
      <c r="H72" s="26"/>
      <c r="I72" s="15"/>
      <c r="J72" s="14"/>
    </row>
    <row r="73" spans="1:10" ht="15">
      <c r="A73" s="20"/>
      <c r="B73" s="24"/>
      <c r="C73" s="25"/>
      <c r="D73" s="19"/>
      <c r="E73" s="19"/>
      <c r="F73" s="15"/>
      <c r="G73" s="15"/>
      <c r="H73" s="26"/>
      <c r="I73" s="15"/>
      <c r="J73" s="14"/>
    </row>
    <row r="74" spans="1:10" ht="15">
      <c r="A74" s="20"/>
      <c r="B74" s="24"/>
      <c r="C74" s="25"/>
      <c r="D74" s="19"/>
      <c r="E74" s="19"/>
      <c r="F74" s="15"/>
      <c r="G74" s="15"/>
      <c r="H74" s="26"/>
      <c r="I74" s="15"/>
      <c r="J74" s="14"/>
    </row>
    <row r="75" spans="1:10" ht="15">
      <c r="A75" s="20"/>
      <c r="B75" s="24"/>
      <c r="C75" s="25"/>
      <c r="D75" s="19"/>
      <c r="E75" s="19"/>
      <c r="F75" s="15"/>
      <c r="G75" s="15"/>
      <c r="H75" s="26"/>
      <c r="I75" s="15"/>
      <c r="J75" s="14"/>
    </row>
    <row r="76" spans="1:10" ht="15">
      <c r="A76" s="20"/>
      <c r="B76" s="24"/>
      <c r="C76" s="17"/>
      <c r="D76" s="21"/>
      <c r="E76" s="21"/>
      <c r="F76" s="18"/>
      <c r="G76" s="18"/>
      <c r="H76" s="27"/>
      <c r="I76" s="18"/>
      <c r="J76" s="14"/>
    </row>
    <row r="77" spans="1:10" ht="15">
      <c r="A77" s="14"/>
      <c r="B77" s="14"/>
      <c r="C77" s="14"/>
      <c r="D77" s="14"/>
      <c r="E77" s="14"/>
      <c r="F77" s="14"/>
      <c r="G77" s="84"/>
      <c r="H77" s="84"/>
      <c r="I77" s="84"/>
      <c r="J77" s="17"/>
    </row>
    <row r="78" spans="1:10" ht="15">
      <c r="A78" s="14"/>
      <c r="B78" s="14"/>
      <c r="C78" s="14"/>
      <c r="D78" s="14"/>
      <c r="E78" s="14"/>
      <c r="F78" s="14"/>
      <c r="G78" s="16"/>
      <c r="H78" s="16"/>
      <c r="I78" s="16"/>
      <c r="J78" s="17"/>
    </row>
    <row r="79" spans="1:10" ht="1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">
      <c r="A80" s="22"/>
      <c r="B80" s="23"/>
      <c r="C80" s="23"/>
      <c r="D80" s="23"/>
      <c r="E80" s="23"/>
      <c r="F80" s="13"/>
      <c r="G80" s="13"/>
      <c r="H80" s="13"/>
      <c r="I80" s="14"/>
      <c r="J80" s="14"/>
    </row>
    <row r="81" spans="1:10" ht="1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">
      <c r="A82" s="20"/>
      <c r="B82" s="24"/>
      <c r="C82" s="25"/>
      <c r="D82" s="19"/>
      <c r="E82" s="19"/>
      <c r="F82" s="15"/>
      <c r="G82" s="26"/>
      <c r="H82" s="15"/>
      <c r="I82" s="14"/>
      <c r="J82" s="14"/>
    </row>
    <row r="83" spans="1:10" ht="15">
      <c r="A83" s="20"/>
      <c r="B83" s="24"/>
      <c r="C83" s="25"/>
      <c r="D83" s="19"/>
      <c r="E83" s="19"/>
      <c r="F83" s="15"/>
      <c r="G83" s="26"/>
      <c r="H83" s="15"/>
      <c r="I83" s="14"/>
      <c r="J83" s="14"/>
    </row>
    <row r="84" spans="1:10" ht="15">
      <c r="A84" s="20"/>
      <c r="B84" s="24"/>
      <c r="C84" s="25"/>
      <c r="D84" s="19"/>
      <c r="E84" s="19"/>
      <c r="F84" s="15"/>
      <c r="G84" s="26"/>
      <c r="H84" s="15"/>
      <c r="I84" s="14"/>
      <c r="J84" s="14"/>
    </row>
    <row r="85" spans="1:10" ht="15">
      <c r="A85" s="20"/>
      <c r="B85" s="24"/>
      <c r="C85" s="25"/>
      <c r="D85" s="19"/>
      <c r="E85" s="19"/>
      <c r="F85" s="15"/>
      <c r="G85" s="26"/>
      <c r="H85" s="15"/>
      <c r="I85" s="14"/>
      <c r="J85" s="14"/>
    </row>
    <row r="86" spans="1:10" ht="15">
      <c r="A86" s="20"/>
      <c r="B86" s="24"/>
      <c r="C86" s="25"/>
      <c r="D86" s="19"/>
      <c r="E86" s="19"/>
      <c r="F86" s="15"/>
      <c r="G86" s="26"/>
      <c r="H86" s="15"/>
      <c r="I86" s="14"/>
      <c r="J86" s="14"/>
    </row>
    <row r="87" spans="1:10" ht="15">
      <c r="A87" s="20"/>
      <c r="B87" s="24"/>
      <c r="C87" s="25"/>
      <c r="D87" s="19"/>
      <c r="E87" s="19"/>
      <c r="F87" s="15"/>
      <c r="G87" s="26"/>
      <c r="H87" s="15"/>
      <c r="I87" s="14"/>
      <c r="J87" s="14"/>
    </row>
    <row r="88" spans="1:10" ht="15">
      <c r="A88" s="20"/>
      <c r="B88" s="24"/>
      <c r="C88" s="25"/>
      <c r="D88" s="19"/>
      <c r="E88" s="19"/>
      <c r="F88" s="15"/>
      <c r="G88" s="26"/>
      <c r="H88" s="15"/>
      <c r="I88" s="14"/>
      <c r="J88" s="14"/>
    </row>
    <row r="89" spans="1:10" ht="15">
      <c r="A89" s="20"/>
      <c r="B89" s="24"/>
      <c r="C89" s="25"/>
      <c r="D89" s="19"/>
      <c r="E89" s="19"/>
      <c r="F89" s="15"/>
      <c r="G89" s="26"/>
      <c r="H89" s="15"/>
      <c r="I89" s="14"/>
      <c r="J89" s="14"/>
    </row>
    <row r="90" spans="1:10" ht="15">
      <c r="A90" s="20"/>
      <c r="B90" s="24"/>
      <c r="C90" s="25"/>
      <c r="D90" s="19"/>
      <c r="E90" s="19"/>
      <c r="F90" s="15"/>
      <c r="G90" s="26"/>
      <c r="H90" s="15"/>
      <c r="I90" s="14"/>
      <c r="J90" s="14"/>
    </row>
    <row r="91" spans="1:10" ht="15">
      <c r="A91" s="20"/>
      <c r="B91" s="24"/>
      <c r="C91" s="25"/>
      <c r="D91" s="19"/>
      <c r="E91" s="19"/>
      <c r="F91" s="15"/>
      <c r="G91" s="26"/>
      <c r="H91" s="15"/>
      <c r="I91" s="14"/>
      <c r="J91" s="14"/>
    </row>
    <row r="92" spans="1:10" ht="15">
      <c r="A92" s="20"/>
      <c r="B92" s="24"/>
      <c r="C92" s="25"/>
      <c r="D92" s="19"/>
      <c r="E92" s="19"/>
      <c r="F92" s="15"/>
      <c r="G92" s="26"/>
      <c r="H92" s="15"/>
      <c r="I92" s="14"/>
      <c r="J92" s="14"/>
    </row>
    <row r="93" spans="1:10" ht="15">
      <c r="A93" s="20"/>
      <c r="B93" s="24"/>
      <c r="C93" s="25"/>
      <c r="D93" s="19"/>
      <c r="E93" s="19"/>
      <c r="F93" s="15"/>
      <c r="G93" s="26"/>
      <c r="H93" s="15"/>
      <c r="I93" s="14"/>
      <c r="J93" s="14"/>
    </row>
    <row r="94" spans="1:10" ht="15">
      <c r="A94" s="20"/>
      <c r="B94" s="24"/>
      <c r="C94" s="17"/>
      <c r="D94" s="21"/>
      <c r="E94" s="21"/>
      <c r="F94" s="18"/>
      <c r="G94" s="27"/>
      <c r="H94" s="18"/>
      <c r="I94" s="14"/>
      <c r="J94" s="14"/>
    </row>
    <row r="95" spans="1:10" ht="15">
      <c r="A95" s="14"/>
      <c r="B95" s="14"/>
      <c r="C95" s="14"/>
      <c r="D95" s="14"/>
      <c r="E95" s="14"/>
      <c r="F95" s="84"/>
      <c r="G95" s="85"/>
      <c r="H95" s="85"/>
      <c r="I95" s="14"/>
      <c r="J95" s="28"/>
    </row>
    <row r="96" spans="1:10" ht="15">
      <c r="A96" s="3"/>
      <c r="B96" s="3"/>
      <c r="C96" s="3"/>
      <c r="D96" s="3"/>
      <c r="E96" s="3"/>
      <c r="F96" s="3"/>
      <c r="G96" s="3"/>
      <c r="H96" s="3"/>
      <c r="I96" s="3"/>
      <c r="J96" s="1"/>
    </row>
    <row r="97" spans="1:10" ht="15">
      <c r="A97" s="4"/>
      <c r="B97" s="5"/>
      <c r="C97" s="5"/>
      <c r="D97" s="5"/>
      <c r="E97" s="5"/>
      <c r="F97" s="3"/>
      <c r="G97" s="3"/>
      <c r="H97" s="3"/>
      <c r="I97" s="3"/>
      <c r="J97" s="1"/>
    </row>
    <row r="98" spans="1:10" ht="15">
      <c r="A98" s="3"/>
      <c r="B98" s="3"/>
      <c r="C98" s="3"/>
      <c r="D98" s="3"/>
      <c r="E98" s="3"/>
      <c r="F98" s="3"/>
      <c r="G98" s="3"/>
      <c r="H98" s="3"/>
      <c r="I98" s="3"/>
      <c r="J98" s="1"/>
    </row>
    <row r="99" spans="1:10" ht="15">
      <c r="A99" s="6"/>
      <c r="B99" s="7"/>
      <c r="C99" s="8"/>
      <c r="D99" s="9"/>
      <c r="E99" s="9"/>
      <c r="F99" s="3"/>
      <c r="G99" s="3"/>
      <c r="H99" s="3"/>
      <c r="I99" s="3"/>
      <c r="J99" s="1"/>
    </row>
    <row r="100" spans="1:10" ht="15">
      <c r="A100" s="6"/>
      <c r="B100" s="7"/>
      <c r="C100" s="8"/>
      <c r="D100" s="9"/>
      <c r="E100" s="9"/>
      <c r="F100" s="3"/>
      <c r="G100" s="3"/>
      <c r="H100" s="3"/>
      <c r="I100" s="3"/>
      <c r="J100" s="1"/>
    </row>
    <row r="101" spans="1:10" ht="15">
      <c r="A101" s="6"/>
      <c r="B101" s="7"/>
      <c r="C101" s="8"/>
      <c r="D101" s="9"/>
      <c r="E101" s="9"/>
      <c r="F101" s="3"/>
      <c r="G101" s="3"/>
      <c r="H101" s="3"/>
      <c r="I101" s="3"/>
      <c r="J101" s="1"/>
    </row>
    <row r="102" spans="1:10" ht="15">
      <c r="A102" s="6"/>
      <c r="B102" s="7"/>
      <c r="C102" s="8"/>
      <c r="D102" s="9"/>
      <c r="E102" s="9"/>
      <c r="F102" s="3"/>
      <c r="G102" s="3"/>
      <c r="H102" s="3"/>
      <c r="I102" s="3"/>
      <c r="J102" s="1"/>
    </row>
    <row r="103" spans="1:9" ht="15">
      <c r="A103" s="6"/>
      <c r="B103" s="7"/>
      <c r="C103" s="8"/>
      <c r="D103" s="9"/>
      <c r="E103" s="9"/>
      <c r="F103" s="2"/>
      <c r="G103" s="2"/>
      <c r="H103" s="2"/>
      <c r="I103" s="2"/>
    </row>
    <row r="104" spans="1:9" ht="15">
      <c r="A104" s="6"/>
      <c r="B104" s="7"/>
      <c r="C104" s="8"/>
      <c r="D104" s="9"/>
      <c r="E104" s="9"/>
      <c r="F104" s="2"/>
      <c r="G104" s="2"/>
      <c r="H104" s="2"/>
      <c r="I104" s="2"/>
    </row>
    <row r="105" spans="1:9" ht="15">
      <c r="A105" s="6"/>
      <c r="B105" s="7"/>
      <c r="C105" s="8"/>
      <c r="D105" s="9"/>
      <c r="E105" s="9"/>
      <c r="F105" s="2"/>
      <c r="G105" s="2"/>
      <c r="H105" s="2"/>
      <c r="I105" s="2"/>
    </row>
    <row r="106" spans="1:9" ht="15">
      <c r="A106" s="6"/>
      <c r="B106" s="7"/>
      <c r="C106" s="8"/>
      <c r="D106" s="9"/>
      <c r="E106" s="9"/>
      <c r="F106" s="2"/>
      <c r="G106" s="2"/>
      <c r="H106" s="2"/>
      <c r="I106" s="2"/>
    </row>
    <row r="107" spans="1:9" ht="15">
      <c r="A107" s="6"/>
      <c r="B107" s="7"/>
      <c r="C107" s="8"/>
      <c r="D107" s="9"/>
      <c r="E107" s="9"/>
      <c r="F107" s="2"/>
      <c r="G107" s="2"/>
      <c r="H107" s="2"/>
      <c r="I107" s="2"/>
    </row>
    <row r="108" spans="1:9" ht="15">
      <c r="A108" s="6"/>
      <c r="B108" s="7"/>
      <c r="C108" s="8"/>
      <c r="D108" s="9"/>
      <c r="E108" s="9"/>
      <c r="F108" s="2"/>
      <c r="G108" s="2"/>
      <c r="H108" s="2"/>
      <c r="I108" s="2"/>
    </row>
    <row r="109" spans="1:9" ht="15">
      <c r="A109" s="6"/>
      <c r="B109" s="7"/>
      <c r="C109" s="8"/>
      <c r="D109" s="9"/>
      <c r="E109" s="9"/>
      <c r="F109" s="2"/>
      <c r="G109" s="2"/>
      <c r="H109" s="2"/>
      <c r="I109" s="2"/>
    </row>
    <row r="110" spans="1:9" ht="15">
      <c r="A110" s="6"/>
      <c r="B110" s="7"/>
      <c r="C110" s="8"/>
      <c r="D110" s="9"/>
      <c r="E110" s="9"/>
      <c r="F110" s="2"/>
      <c r="G110" s="2"/>
      <c r="H110" s="2"/>
      <c r="I110" s="2"/>
    </row>
    <row r="111" spans="1:9" ht="15">
      <c r="A111" s="6"/>
      <c r="B111" s="6"/>
      <c r="C111" s="10"/>
      <c r="D111" s="11"/>
      <c r="E111" s="11"/>
      <c r="F111" s="2"/>
      <c r="G111" s="2"/>
      <c r="H111" s="2"/>
      <c r="I111" s="2"/>
    </row>
    <row r="112" spans="1:5" ht="15">
      <c r="A112" s="1"/>
      <c r="B112" s="1"/>
      <c r="C112" s="1"/>
      <c r="D112" s="1"/>
      <c r="E112" s="1"/>
    </row>
    <row r="113" spans="1:5" ht="15">
      <c r="A113" s="1"/>
      <c r="B113" s="1"/>
      <c r="C113" s="1"/>
      <c r="D113" s="1"/>
      <c r="E113" s="1"/>
    </row>
  </sheetData>
  <sheetProtection/>
  <mergeCells count="29">
    <mergeCell ref="F95:H95"/>
    <mergeCell ref="D26:F26"/>
    <mergeCell ref="B20:F20"/>
    <mergeCell ref="B21:F21"/>
    <mergeCell ref="B22:F22"/>
    <mergeCell ref="B23:F23"/>
    <mergeCell ref="F42:H42"/>
    <mergeCell ref="G77:I77"/>
    <mergeCell ref="I23:M23"/>
    <mergeCell ref="I24:M24"/>
    <mergeCell ref="E18:G18"/>
    <mergeCell ref="E19:G19"/>
    <mergeCell ref="E29:F29"/>
    <mergeCell ref="I20:M20"/>
    <mergeCell ref="L18:N18"/>
    <mergeCell ref="L19:N19"/>
    <mergeCell ref="I21:M21"/>
    <mergeCell ref="I22:M22"/>
    <mergeCell ref="B25:F25"/>
    <mergeCell ref="A5:G5"/>
    <mergeCell ref="I5:O5"/>
    <mergeCell ref="D60:E60"/>
    <mergeCell ref="B27:D27"/>
    <mergeCell ref="B28:D28"/>
    <mergeCell ref="B29:D29"/>
    <mergeCell ref="E27:G28"/>
    <mergeCell ref="H25:H29"/>
    <mergeCell ref="B24:F24"/>
    <mergeCell ref="I25:M25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moacir.almeida</dc:creator>
  <cp:keywords/>
  <dc:description/>
  <cp:lastModifiedBy>cheverry</cp:lastModifiedBy>
  <cp:lastPrinted>2014-07-24T12:43:01Z</cp:lastPrinted>
  <dcterms:created xsi:type="dcterms:W3CDTF">2013-01-04T14:11:16Z</dcterms:created>
  <dcterms:modified xsi:type="dcterms:W3CDTF">2014-10-23T14:42:06Z</dcterms:modified>
  <cp:category/>
  <cp:version/>
  <cp:contentType/>
  <cp:contentStatus/>
</cp:coreProperties>
</file>